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Residential" sheetId="1" r:id="rId1"/>
  </sheets>
  <calcPr calcId="125725"/>
</workbook>
</file>

<file path=xl/calcChain.xml><?xml version="1.0" encoding="utf-8"?>
<calcChain xmlns="http://schemas.openxmlformats.org/spreadsheetml/2006/main">
  <c r="L42" i="1"/>
  <c r="J42"/>
  <c r="L60"/>
  <c r="J60"/>
  <c r="L62"/>
  <c r="J62"/>
  <c r="L59"/>
  <c r="J59"/>
  <c r="L56"/>
  <c r="J56"/>
  <c r="L53"/>
  <c r="J53"/>
  <c r="L50"/>
  <c r="J50"/>
  <c r="L47"/>
  <c r="J47"/>
  <c r="L46"/>
  <c r="J46"/>
  <c r="L45"/>
  <c r="J45"/>
  <c r="L41"/>
  <c r="J41"/>
  <c r="L40"/>
  <c r="J40"/>
</calcChain>
</file>

<file path=xl/sharedStrings.xml><?xml version="1.0" encoding="utf-8"?>
<sst xmlns="http://schemas.openxmlformats.org/spreadsheetml/2006/main" count="94" uniqueCount="83">
  <si>
    <t>Annual Number of Lots Captured at Subject Property</t>
  </si>
  <si>
    <t>Subject Capture Rate</t>
  </si>
  <si>
    <t>Duration of Existing Supply with Subject Lots</t>
  </si>
  <si>
    <t>Total Supply with Subject</t>
  </si>
  <si>
    <t>Number of Subject Lots</t>
  </si>
  <si>
    <t>Duration of Existing Supply without Subject Lots</t>
  </si>
  <si>
    <t>Residual Demand During Study Period</t>
  </si>
  <si>
    <t>Total Market Area Supply for Subject Type Lots</t>
  </si>
  <si>
    <t>Annual Market Area Demand for Subject Type Lots</t>
  </si>
  <si>
    <t>Total Market Area Demand for Subject Type Lots</t>
  </si>
  <si>
    <t>Percentage of New Household Demand for Subject Priced Housing</t>
  </si>
  <si>
    <t>Estimated Household Income</t>
  </si>
  <si>
    <t>Percent of Principal and Interest Payments of Household Income</t>
  </si>
  <si>
    <t>Monthly Principal and Interest Payments</t>
  </si>
  <si>
    <t>Annual Principal and Interest Payments</t>
  </si>
  <si>
    <t>Amortization Period</t>
  </si>
  <si>
    <t>Annual Interest Rate</t>
  </si>
  <si>
    <t>Loan to Value Ratio</t>
  </si>
  <si>
    <t>Loan Terms</t>
  </si>
  <si>
    <t>Estimated Housing Price</t>
  </si>
  <si>
    <t>Ratio of Lot Price to Total Housing Price in Subject Type Developments</t>
  </si>
  <si>
    <t>Minimum/Maximum Lot Prices in Subject Subdivision</t>
  </si>
  <si>
    <t>Number of Single Family Units Demanded Per Year in Market Area</t>
  </si>
  <si>
    <t>Number of Single Family Units Demanded in Market Area During Study Period</t>
  </si>
  <si>
    <t>Percentage of Owner Occupied Units</t>
  </si>
  <si>
    <t>Total New Housing Units Demanded</t>
  </si>
  <si>
    <t>Average Household Size - Current Year</t>
  </si>
  <si>
    <t>Total Population Growth</t>
  </si>
  <si>
    <t>Total Population in Primary Trade Area - Current Year</t>
  </si>
  <si>
    <t>Total Population in Primary Trade Area - 5  Years</t>
  </si>
  <si>
    <t>Based on Maximum Lot Price</t>
  </si>
  <si>
    <t>Based on Minimum Lot Price</t>
  </si>
  <si>
    <t>Results</t>
  </si>
  <si>
    <t>11.  Subject Capture Rate (Percentage)</t>
  </si>
  <si>
    <t>10.  Number of Subject Lots</t>
  </si>
  <si>
    <t>9.  Total Market Area Supply for Subject Type Lots (Number)</t>
  </si>
  <si>
    <t>8.  Percentage of New Household Demand for Subject Priced Housing</t>
  </si>
  <si>
    <t>7.  Percent of Principal and Interest Payments of Household Income</t>
  </si>
  <si>
    <t>6.  Amortization Period</t>
  </si>
  <si>
    <t>5.  Annual Interest Rate</t>
  </si>
  <si>
    <t>4.  Loan to Value Ratio (Percentage)</t>
  </si>
  <si>
    <t>3.  Ratio of Lot Price to Total Housing Price in Subject Type Developments</t>
  </si>
  <si>
    <t>2.  Maximum Lot Prices in Subject Subdivision</t>
  </si>
  <si>
    <t>1.  Minimum Lot Prices in Subject Subdivision</t>
  </si>
  <si>
    <t>User Input Fields</t>
  </si>
  <si>
    <t/>
  </si>
  <si>
    <t>Single Family Residual Demand Analysis</t>
  </si>
  <si>
    <t>${studyArea.name}</t>
  </si>
  <si>
    <t>${studyArea.description}</t>
  </si>
  <si>
    <t>${reportSubtitle}</t>
  </si>
  <si>
    <t>${reportVariables.TOTPOP_FY}</t>
  </si>
  <si>
    <t>${reportVariables.TOTPOP_CY}</t>
  </si>
  <si>
    <t>${reportVariables.AVGHHSZ_CY}</t>
  </si>
  <si>
    <t>$[J32-J33]</t>
  </si>
  <si>
    <t>$[J36*J37]</t>
  </si>
  <si>
    <t>$[J38/5]</t>
  </si>
  <si>
    <t>$[J48*12]</t>
  </si>
  <si>
    <t>$[J38*J53]</t>
  </si>
  <si>
    <t>$[J54/5]</t>
  </si>
  <si>
    <t>$[J54-J56]</t>
  </si>
  <si>
    <t>$[J55*J62]</t>
  </si>
  <si>
    <t>$[L32-L33]</t>
  </si>
  <si>
    <t>$[L36*L37]</t>
  </si>
  <si>
    <t>$[L38/5]</t>
  </si>
  <si>
    <t>$[L48*12]</t>
  </si>
  <si>
    <t>$[L38*L53]</t>
  </si>
  <si>
    <t>$[L54/5]</t>
  </si>
  <si>
    <t>$[L54-L56]</t>
  </si>
  <si>
    <t>$[L55*L62]</t>
  </si>
  <si>
    <t>$[IF(J35=0,"0",J34/J35)]</t>
  </si>
  <si>
    <t>$[IF(J50=0,"0",-J49/J50)]</t>
  </si>
  <si>
    <t>$[IF(J55=0,"0",J56/J55)]</t>
  </si>
  <si>
    <t>$[IF(J55=0,"0",J60/J55)]</t>
  </si>
  <si>
    <t>$[IF(J47=0,"0",PMT(J46/12,J47*12,J42*J45))]</t>
  </si>
  <si>
    <t>$[IF(L35=0,"0",L34/L35)]</t>
  </si>
  <si>
    <t>$[IF(L47=0,"0",PMT(L46/12,L47*12,L42*L45))]</t>
  </si>
  <si>
    <t>$[IF(L50=0,"0",-L49/L50)]</t>
  </si>
  <si>
    <t>$[IF(L55=0,"0",L56/L55)]</t>
  </si>
  <si>
    <t>$[IF(L55=0,"0",L60/L55)]</t>
  </si>
  <si>
    <t>${ reportVariables.OWNER_CY / reportVariables.TOTHU_CY }</t>
  </si>
  <si>
    <t>${reportVariables.OWNER_CY/reportVariables.TOTHU_CY}</t>
  </si>
  <si>
    <t>MO Springfield Broadbent 51015</t>
  </si>
  <si>
    <t>Prepared by George Alexander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</si>
</sst>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rgb="FFB4B1B1"/>
      <name val="Verdana"/>
      <family val="2"/>
    </font>
    <font>
      <sz val="8"/>
      <color rgb="FF000000"/>
      <name val="Verdana"/>
      <family val="2"/>
    </font>
    <font>
      <sz val="14"/>
      <color rgb="FFFFFF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436D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2" xfId="0" applyBorder="1"/>
    <xf numFmtId="0" fontId="0" fillId="0" borderId="4" xfId="0" applyBorder="1"/>
    <xf numFmtId="0" fontId="4" fillId="0" borderId="3" xfId="2" applyFont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 applyProtection="1">
      <alignment vertical="center"/>
      <protection locked="0"/>
    </xf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Alignment="1"/>
    <xf numFmtId="0" fontId="5" fillId="0" borderId="6" xfId="2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0" xfId="2" applyFont="1" applyBorder="1" applyAlignment="1" applyProtection="1">
      <alignment vertical="center" wrapText="1"/>
      <protection locked="0"/>
    </xf>
    <xf numFmtId="0" fontId="4" fillId="0" borderId="6" xfId="2" quotePrefix="1" applyFont="1" applyBorder="1" applyAlignment="1" applyProtection="1">
      <alignment horizontal="left" vertical="center"/>
      <protection locked="0"/>
    </xf>
    <xf numFmtId="0" fontId="0" fillId="0" borderId="9" xfId="0" applyBorder="1"/>
    <xf numFmtId="0" fontId="4" fillId="0" borderId="8" xfId="2" quotePrefix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vertical="top" wrapText="1"/>
    </xf>
    <xf numFmtId="0" fontId="9" fillId="0" borderId="0" xfId="3" applyFont="1" applyAlignment="1">
      <alignment horizontal="left" vertical="top" wrapText="1"/>
    </xf>
    <xf numFmtId="0" fontId="9" fillId="0" borderId="0" xfId="3" applyFont="1" applyAlignment="1">
      <alignment horizontal="left" vertical="top"/>
    </xf>
    <xf numFmtId="0" fontId="10" fillId="0" borderId="0" xfId="3" applyFont="1" applyFill="1" applyAlignment="1">
      <alignment vertical="center" wrapText="1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9" fontId="0" fillId="0" borderId="6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9" fontId="1" fillId="2" borderId="10" xfId="1" applyFill="1" applyBorder="1" applyAlignment="1" applyProtection="1">
      <alignment horizontal="right" vertical="top"/>
      <protection locked="0"/>
    </xf>
    <xf numFmtId="9" fontId="1" fillId="0" borderId="0" xfId="1" applyFill="1" applyBorder="1" applyAlignment="1">
      <alignment horizontal="right" vertical="top"/>
    </xf>
    <xf numFmtId="164" fontId="1" fillId="2" borderId="10" xfId="1" applyNumberFormat="1" applyFill="1" applyBorder="1" applyAlignment="1" applyProtection="1">
      <alignment horizontal="right" vertical="top"/>
      <protection locked="0"/>
    </xf>
    <xf numFmtId="9" fontId="1" fillId="2" borderId="10" xfId="1" applyNumberFormat="1" applyFill="1" applyBorder="1" applyAlignment="1" applyProtection="1">
      <alignment horizontal="right" vertical="top"/>
      <protection locked="0"/>
    </xf>
    <xf numFmtId="0" fontId="0" fillId="0" borderId="2" xfId="0" applyBorder="1" applyAlignment="1">
      <alignment horizontal="right" vertical="top"/>
    </xf>
    <xf numFmtId="9" fontId="0" fillId="0" borderId="2" xfId="0" applyNumberFormat="1" applyBorder="1" applyAlignment="1">
      <alignment horizontal="right" vertical="top"/>
    </xf>
    <xf numFmtId="165" fontId="0" fillId="0" borderId="6" xfId="0" applyNumberFormat="1" applyBorder="1" applyAlignment="1">
      <alignment horizontal="right" vertical="top"/>
    </xf>
    <xf numFmtId="165" fontId="0" fillId="0" borderId="2" xfId="0" applyNumberFormat="1" applyBorder="1" applyAlignment="1">
      <alignment horizontal="right" vertical="top"/>
    </xf>
    <xf numFmtId="165" fontId="0" fillId="0" borderId="6" xfId="9" applyNumberFormat="1" applyFont="1" applyBorder="1" applyAlignment="1">
      <alignment horizontal="right" vertical="top"/>
    </xf>
    <xf numFmtId="165" fontId="0" fillId="0" borderId="2" xfId="9" applyNumberFormat="1" applyFont="1" applyBorder="1" applyAlignment="1">
      <alignment horizontal="right" vertical="top"/>
    </xf>
    <xf numFmtId="9" fontId="0" fillId="0" borderId="6" xfId="9" applyNumberFormat="1" applyFont="1" applyBorder="1" applyAlignment="1">
      <alignment horizontal="right" vertical="top"/>
    </xf>
    <xf numFmtId="9" fontId="0" fillId="0" borderId="2" xfId="9" applyNumberFormat="1" applyFont="1" applyBorder="1" applyAlignment="1">
      <alignment horizontal="right" vertical="top"/>
    </xf>
    <xf numFmtId="10" fontId="0" fillId="0" borderId="2" xfId="9" applyNumberFormat="1" applyFont="1" applyBorder="1" applyAlignment="1">
      <alignment horizontal="right" vertical="top"/>
    </xf>
    <xf numFmtId="39" fontId="0" fillId="0" borderId="2" xfId="9" applyNumberFormat="1" applyFont="1" applyBorder="1" applyAlignment="1">
      <alignment horizontal="right" vertical="top"/>
    </xf>
    <xf numFmtId="39" fontId="0" fillId="0" borderId="6" xfId="9" applyNumberFormat="1" applyFont="1" applyBorder="1" applyAlignment="1">
      <alignment horizontal="right" vertical="top"/>
    </xf>
    <xf numFmtId="39" fontId="0" fillId="0" borderId="11" xfId="9" applyNumberFormat="1" applyFont="1" applyBorder="1" applyAlignment="1">
      <alignment horizontal="right" vertical="top"/>
    </xf>
    <xf numFmtId="39" fontId="0" fillId="0" borderId="8" xfId="9" applyNumberFormat="1" applyFont="1" applyBorder="1" applyAlignment="1">
      <alignment horizontal="right" vertical="top"/>
    </xf>
    <xf numFmtId="0" fontId="10" fillId="3" borderId="0" xfId="3" applyFont="1" applyFill="1" applyAlignment="1">
      <alignment horizontal="center" vertical="center" wrapText="1"/>
    </xf>
    <xf numFmtId="0" fontId="9" fillId="0" borderId="0" xfId="3" applyFont="1" applyAlignment="1">
      <alignment horizontal="left" vertical="top" wrapText="1"/>
    </xf>
    <xf numFmtId="0" fontId="8" fillId="0" borderId="0" xfId="3" applyFont="1" applyAlignment="1">
      <alignment horizontal="right" vertical="top" wrapText="1"/>
    </xf>
    <xf numFmtId="10" fontId="1" fillId="2" borderId="10" xfId="1" applyNumberFormat="1" applyFill="1" applyBorder="1" applyAlignment="1" applyProtection="1">
      <alignment horizontal="right" vertical="top"/>
      <protection locked="0"/>
    </xf>
    <xf numFmtId="10" fontId="0" fillId="0" borderId="6" xfId="0" applyNumberFormat="1" applyBorder="1" applyAlignment="1">
      <alignment horizontal="right" vertical="top"/>
    </xf>
    <xf numFmtId="10" fontId="0" fillId="0" borderId="2" xfId="0" applyNumberFormat="1" applyBorder="1" applyAlignment="1">
      <alignment horizontal="right" vertical="top"/>
    </xf>
    <xf numFmtId="39" fontId="1" fillId="2" borderId="10" xfId="9" applyNumberFormat="1" applyFill="1" applyBorder="1" applyAlignment="1" applyProtection="1">
      <alignment horizontal="right" vertical="top"/>
      <protection locked="0"/>
    </xf>
    <xf numFmtId="39" fontId="2" fillId="0" borderId="6" xfId="9" applyNumberFormat="1" applyFont="1" applyBorder="1" applyAlignment="1">
      <alignment horizontal="right" vertical="top"/>
    </xf>
    <xf numFmtId="39" fontId="2" fillId="0" borderId="2" xfId="9" applyNumberFormat="1" applyFont="1" applyBorder="1" applyAlignment="1">
      <alignment horizontal="right" vertical="top"/>
    </xf>
    <xf numFmtId="39" fontId="0" fillId="0" borderId="7" xfId="0" applyNumberFormat="1" applyBorder="1" applyAlignment="1">
      <alignment horizontal="right" vertical="top"/>
    </xf>
    <xf numFmtId="39" fontId="0" fillId="0" borderId="12" xfId="0" applyNumberFormat="1" applyBorder="1" applyAlignment="1">
      <alignment horizontal="right" vertical="top"/>
    </xf>
    <xf numFmtId="39" fontId="0" fillId="0" borderId="3" xfId="9" applyNumberFormat="1" applyFont="1" applyBorder="1" applyAlignment="1">
      <alignment horizontal="right" vertical="top"/>
    </xf>
    <xf numFmtId="39" fontId="0" fillId="0" borderId="1" xfId="9" applyNumberFormat="1" applyFont="1" applyBorder="1" applyAlignment="1">
      <alignment horizontal="right" vertical="top"/>
    </xf>
  </cellXfs>
  <cellStyles count="10">
    <cellStyle name="Comma" xfId="9" builtinId="3"/>
    <cellStyle name="Comma 2" xfId="4"/>
    <cellStyle name="Comma 3" xfId="5"/>
    <cellStyle name="Currency 2" xfId="6"/>
    <cellStyle name="Normal" xfId="0" builtinId="0"/>
    <cellStyle name="Normal 2" xfId="3"/>
    <cellStyle name="Normal 3" xfId="2"/>
    <cellStyle name="Percent" xfId="1" builtinId="5"/>
    <cellStyle name="Percent 2" xfId="7"/>
    <cellStyle name="Percent 3" xfId="8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438978</xdr:colOff>
      <xdr:row>4</xdr:row>
      <xdr:rowOff>43695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267778" cy="805694"/>
        </a:xfrm>
        <a:prstGeom prst="rect">
          <a:avLst/>
        </a:prstGeom>
      </xdr:spPr>
    </xdr:pic>
    <xdr:clientData/>
  </xdr:twoCellAnchor>
  <xdr:twoCellAnchor>
    <xdr:from>
      <xdr:col>0</xdr:col>
      <xdr:colOff>29308</xdr:colOff>
      <xdr:row>4</xdr:row>
      <xdr:rowOff>175846</xdr:rowOff>
    </xdr:from>
    <xdr:to>
      <xdr:col>12</xdr:col>
      <xdr:colOff>14654</xdr:colOff>
      <xdr:row>4</xdr:row>
      <xdr:rowOff>175846</xdr:rowOff>
    </xdr:to>
    <xdr:cxnSp macro="">
      <xdr:nvCxnSpPr>
        <xdr:cNvPr id="3" name="Straight Connector 2"/>
        <xdr:cNvCxnSpPr/>
      </xdr:nvCxnSpPr>
      <xdr:spPr>
        <a:xfrm>
          <a:off x="29308" y="937846"/>
          <a:ext cx="7300546" cy="0"/>
        </a:xfrm>
        <a:prstGeom prst="line">
          <a:avLst/>
        </a:prstGeom>
        <a:ln w="15875">
          <a:solidFill>
            <a:srgbClr val="003E7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U65"/>
  <sheetViews>
    <sheetView showGridLines="0" tabSelected="1" zoomScale="115" zoomScaleNormal="115" workbookViewId="0">
      <selection activeCell="J8" sqref="J8"/>
    </sheetView>
  </sheetViews>
  <sheetFormatPr defaultRowHeight="15"/>
  <cols>
    <col min="9" max="10" customWidth="true" width="16.7109375" collapsed="false"/>
    <col min="11" max="11" customWidth="true" width="3.85546875" collapsed="false"/>
    <col min="12" max="12" customWidth="true" width="16.7109375" collapsed="false"/>
    <col min="14" max="14" customWidth="true" width="9.140625" collapsed="false"/>
  </cols>
  <sheetData>
    <row r="1" spans="1:21" ht="18" customHeight="1">
      <c r="E1" s="50" t="s">
        <v>46</v>
      </c>
      <c r="F1" s="50"/>
      <c r="G1" s="50"/>
      <c r="H1" s="50"/>
      <c r="I1" s="50"/>
      <c r="J1" s="50"/>
      <c r="K1" s="50"/>
      <c r="L1" s="50"/>
      <c r="M1" s="28"/>
      <c r="N1" s="28"/>
      <c r="O1" s="28"/>
      <c r="P1" s="28"/>
      <c r="Q1" s="28"/>
      <c r="R1" s="28"/>
      <c r="S1" s="28"/>
      <c r="T1" s="28"/>
      <c r="U1" s="28"/>
    </row>
    <row r="2" spans="1:21">
      <c r="E2" s="26" t="s">
        <v>45</v>
      </c>
      <c r="F2" s="26" t="s">
        <v>45</v>
      </c>
      <c r="G2" s="26"/>
      <c r="H2" s="26"/>
      <c r="I2" s="26"/>
      <c r="J2" s="26"/>
      <c r="K2" s="26"/>
      <c r="L2" s="26"/>
      <c r="M2" s="26"/>
      <c r="N2" s="51" t="s">
        <v>45</v>
      </c>
      <c r="O2" s="51"/>
      <c r="P2" s="51"/>
      <c r="Q2" s="51"/>
      <c r="R2" s="51" t="s">
        <v>45</v>
      </c>
      <c r="S2" s="51"/>
      <c r="T2" s="51"/>
      <c r="U2" s="51"/>
    </row>
    <row r="3" spans="1:21" ht="15" customHeight="1">
      <c r="E3" s="26" t="s">
        <v>45</v>
      </c>
      <c r="F3" s="51" t="s">
        <v>81</v>
      </c>
      <c r="G3" s="51"/>
      <c r="H3" s="51"/>
      <c r="I3" s="51"/>
      <c r="J3" s="51" t="s">
        <v>82</v>
      </c>
      <c r="K3" s="51"/>
      <c r="L3" s="51"/>
      <c r="M3" s="25"/>
      <c r="O3" s="25"/>
      <c r="P3" s="25"/>
      <c r="Q3" s="25"/>
      <c r="R3" s="25"/>
      <c r="S3" s="25"/>
      <c r="T3" s="25"/>
      <c r="U3" s="25"/>
    </row>
    <row r="4" spans="1:21" ht="15" customHeight="1">
      <c r="E4" s="26" t="s">
        <v>45</v>
      </c>
      <c r="F4" s="51"/>
      <c r="G4" s="51"/>
      <c r="H4" s="51"/>
      <c r="I4" s="51"/>
      <c r="J4" s="25"/>
      <c r="K4" s="25"/>
      <c r="L4" s="25"/>
      <c r="M4" s="25"/>
      <c r="N4" s="25"/>
      <c r="O4" s="25"/>
      <c r="P4" s="25"/>
      <c r="Q4" s="25"/>
      <c r="R4" s="52" t="s">
        <v>45</v>
      </c>
      <c r="S4" s="52"/>
      <c r="T4" s="52"/>
      <c r="U4" s="52"/>
    </row>
    <row r="5" spans="1:21" ht="15" customHeight="1">
      <c r="E5" s="26" t="s">
        <v>45</v>
      </c>
      <c r="F5" s="27"/>
      <c r="G5" s="26"/>
      <c r="H5" s="26"/>
      <c r="I5" s="26"/>
      <c r="J5" s="25"/>
      <c r="K5" s="25"/>
      <c r="L5" s="25"/>
      <c r="M5" s="25"/>
      <c r="N5" s="25"/>
      <c r="O5" s="25"/>
      <c r="P5" s="25"/>
      <c r="Q5" s="25"/>
      <c r="R5" s="52" t="s">
        <v>45</v>
      </c>
      <c r="S5" s="52"/>
      <c r="T5" s="52"/>
      <c r="U5" s="52"/>
    </row>
    <row r="7" spans="1:21" ht="15.75">
      <c r="A7" s="24" t="s">
        <v>44</v>
      </c>
    </row>
    <row r="8" spans="1:21">
      <c r="B8" t="s">
        <v>43</v>
      </c>
      <c r="J8" s="35"/>
    </row>
    <row r="9" spans="1:21">
      <c r="J9" s="32"/>
    </row>
    <row r="10" spans="1:21">
      <c r="B10" t="s">
        <v>42</v>
      </c>
      <c r="J10" s="35"/>
    </row>
    <row r="11" spans="1:21">
      <c r="J11" s="32"/>
    </row>
    <row r="12" spans="1:21">
      <c r="B12" t="s">
        <v>41</v>
      </c>
      <c r="J12" s="36"/>
    </row>
    <row r="13" spans="1:21">
      <c r="J13" s="32"/>
    </row>
    <row r="14" spans="1:21">
      <c r="B14" t="s">
        <v>40</v>
      </c>
      <c r="J14" s="33"/>
    </row>
    <row r="15" spans="1:21">
      <c r="J15" s="32"/>
    </row>
    <row r="16" spans="1:21">
      <c r="B16" t="s">
        <v>39</v>
      </c>
      <c r="J16" s="53"/>
    </row>
    <row r="17" spans="1:13">
      <c r="J17" s="32"/>
    </row>
    <row r="18" spans="1:13">
      <c r="B18" t="s">
        <v>38</v>
      </c>
      <c r="J18" s="56"/>
    </row>
    <row r="19" spans="1:13">
      <c r="J19" s="32"/>
    </row>
    <row r="20" spans="1:13">
      <c r="B20" t="s">
        <v>37</v>
      </c>
      <c r="J20" s="33"/>
    </row>
    <row r="21" spans="1:13">
      <c r="J21" s="34"/>
    </row>
    <row r="22" spans="1:13">
      <c r="B22" t="s">
        <v>36</v>
      </c>
      <c r="J22" s="33"/>
    </row>
    <row r="23" spans="1:13">
      <c r="J23" s="34"/>
    </row>
    <row r="24" spans="1:13">
      <c r="B24" t="s">
        <v>35</v>
      </c>
      <c r="J24" s="56"/>
    </row>
    <row r="25" spans="1:13">
      <c r="J25" s="34"/>
    </row>
    <row r="26" spans="1:13">
      <c r="B26" t="s">
        <v>34</v>
      </c>
      <c r="J26" s="56"/>
    </row>
    <row r="27" spans="1:13">
      <c r="J27" s="34"/>
    </row>
    <row r="28" spans="1:13">
      <c r="B28" t="s">
        <v>33</v>
      </c>
      <c r="J28" s="33"/>
    </row>
    <row r="30" spans="1:13">
      <c r="A30" s="23" t="s">
        <v>32</v>
      </c>
    </row>
    <row r="31" spans="1:13" ht="32.25" customHeight="1">
      <c r="A31" s="23"/>
      <c r="J31" s="22" t="s">
        <v>31</v>
      </c>
      <c r="L31" s="22" t="s">
        <v>30</v>
      </c>
      <c r="M31" s="21"/>
    </row>
    <row r="32" spans="1:13">
      <c r="B32" s="20" t="s">
        <v>29</v>
      </c>
      <c r="C32" s="19"/>
      <c r="D32" s="19"/>
      <c r="E32" s="19"/>
      <c r="F32" s="19"/>
      <c r="G32" s="19"/>
      <c r="H32" s="19"/>
      <c r="I32" s="19"/>
      <c r="J32" s="49" t="n">
        <v>17821.0</v>
      </c>
      <c r="K32" s="3"/>
      <c r="L32" s="48" t="n">
        <v>17821.0</v>
      </c>
      <c r="M32" s="2"/>
    </row>
    <row r="33" spans="1:13">
      <c r="A33" s="12"/>
      <c r="B33" s="18" t="s">
        <v>28</v>
      </c>
      <c r="C33" s="1"/>
      <c r="D33" s="1"/>
      <c r="E33" s="1"/>
      <c r="F33" s="1"/>
      <c r="G33" s="1"/>
      <c r="H33" s="1"/>
      <c r="I33" s="1"/>
      <c r="J33" s="47" t="n">
        <v>16849.0</v>
      </c>
      <c r="K33" s="3"/>
      <c r="L33" s="46" t="n">
        <v>16849.0</v>
      </c>
      <c r="M33" s="2"/>
    </row>
    <row r="34" spans="1:13">
      <c r="A34" s="12"/>
      <c r="B34" s="9" t="s">
        <v>27</v>
      </c>
      <c r="C34" s="1"/>
      <c r="D34" s="1"/>
      <c r="E34" s="1"/>
      <c r="F34" s="1"/>
      <c r="G34" s="1"/>
      <c r="H34" s="1"/>
      <c r="I34" s="1"/>
      <c r="J34" s="47" t="s">
        <f>J32-J33</f>
      </c>
      <c r="K34" s="3"/>
      <c r="L34" s="46" t="s">
        <f>L32-L33</f>
      </c>
      <c r="M34" s="2"/>
    </row>
    <row r="35" spans="1:13">
      <c r="A35" s="12"/>
      <c r="B35" s="6" t="s">
        <v>26</v>
      </c>
      <c r="C35" s="1"/>
      <c r="D35" s="1"/>
      <c r="E35" s="1"/>
      <c r="F35" s="1"/>
      <c r="G35" s="1"/>
      <c r="H35" s="1"/>
      <c r="I35" s="1"/>
      <c r="J35" s="47" t="n">
        <v>2.39</v>
      </c>
      <c r="K35" s="3"/>
      <c r="L35" s="46" t="n">
        <v>2.39</v>
      </c>
      <c r="M35" s="2"/>
    </row>
    <row r="36" spans="1:13">
      <c r="A36" s="12"/>
      <c r="B36" s="6" t="s">
        <v>25</v>
      </c>
      <c r="C36" s="1"/>
      <c r="D36" s="1"/>
      <c r="E36" s="1"/>
      <c r="F36" s="1"/>
      <c r="G36" s="1"/>
      <c r="H36" s="1"/>
      <c r="I36" s="1"/>
      <c r="J36" s="47" t="s">
        <f>IF(J35=0,"0",J34/J35)</f>
      </c>
      <c r="K36" s="3"/>
      <c r="L36" s="46" t="s">
        <f>IF(L35=0,"0",L34/L35)</f>
      </c>
      <c r="M36" s="2"/>
    </row>
    <row r="37" spans="1:13">
      <c r="A37" s="12"/>
      <c r="B37" s="18" t="s">
        <v>24</v>
      </c>
      <c r="C37" s="1"/>
      <c r="D37" s="1"/>
      <c r="E37" s="1"/>
      <c r="F37" s="1"/>
      <c r="G37" s="1"/>
      <c r="H37" s="1"/>
      <c r="I37" s="1"/>
      <c r="J37" s="45" t="n">
        <v>0.6025539757767245</v>
      </c>
      <c r="K37" s="3"/>
      <c r="L37" s="45" t="n">
        <v>0.6025539757767245</v>
      </c>
      <c r="M37" s="2"/>
    </row>
    <row r="38" spans="1:13">
      <c r="A38" s="12"/>
      <c r="B38" s="6" t="s">
        <v>23</v>
      </c>
      <c r="C38" s="7"/>
      <c r="D38" s="7"/>
      <c r="E38" s="7"/>
      <c r="F38" s="7"/>
      <c r="G38" s="17"/>
      <c r="H38" s="1"/>
      <c r="I38" s="1"/>
      <c r="J38" s="47" t="s">
        <f>J36*J37</f>
      </c>
      <c r="K38" s="3"/>
      <c r="L38" s="46" t="s">
        <f>L36*L37</f>
      </c>
      <c r="M38" s="2"/>
    </row>
    <row r="39" spans="1:13" s="14" customFormat="1">
      <c r="B39" s="6" t="s">
        <v>22</v>
      </c>
      <c r="C39" s="7"/>
      <c r="D39" s="7"/>
      <c r="E39" s="7"/>
      <c r="F39" s="7"/>
      <c r="G39" s="15"/>
      <c r="H39" s="15"/>
      <c r="I39" s="15"/>
      <c r="J39" s="47" t="s">
        <f>J38/5</f>
      </c>
      <c r="K39" s="16"/>
      <c r="L39" s="46" t="s">
        <f>L38/5</f>
      </c>
      <c r="M39" s="15"/>
    </row>
    <row r="40" spans="1:13">
      <c r="A40" s="12"/>
      <c r="B40" s="6" t="s">
        <v>21</v>
      </c>
      <c r="C40" s="1"/>
      <c r="D40" s="1"/>
      <c r="E40" s="1"/>
      <c r="F40" s="1"/>
      <c r="G40" s="1"/>
      <c r="H40" s="1"/>
      <c r="I40" s="1"/>
      <c r="J40" s="39">
        <f>J8</f>
        <v>0</v>
      </c>
      <c r="K40" s="3"/>
      <c r="L40" s="40">
        <f>J10</f>
        <v>0</v>
      </c>
      <c r="M40" s="2"/>
    </row>
    <row r="41" spans="1:13">
      <c r="A41" s="12"/>
      <c r="B41" s="6" t="s">
        <v>20</v>
      </c>
      <c r="C41" s="7"/>
      <c r="D41" s="7"/>
      <c r="E41" s="7"/>
      <c r="F41" s="7"/>
      <c r="G41" s="1"/>
      <c r="H41" s="1"/>
      <c r="I41" s="1"/>
      <c r="J41" s="31">
        <f>J12</f>
        <v>0</v>
      </c>
      <c r="K41" s="3"/>
      <c r="L41" s="38">
        <f>J12</f>
        <v>0</v>
      </c>
      <c r="M41" s="2"/>
    </row>
    <row r="42" spans="1:13">
      <c r="A42" s="12"/>
      <c r="B42" s="9" t="s">
        <v>19</v>
      </c>
      <c r="C42" s="1"/>
      <c r="D42" s="1"/>
      <c r="E42" s="1"/>
      <c r="F42" s="1"/>
      <c r="G42" s="1"/>
      <c r="H42" s="1"/>
      <c r="I42" s="1"/>
      <c r="J42" s="41" t="str">
        <f>IF(J41=0,"0",J40/J41)</f>
        <v>0</v>
      </c>
      <c r="K42" s="3"/>
      <c r="L42" s="42" t="str">
        <f>IF(L41=0,"0",L40/L41)</f>
        <v>0</v>
      </c>
      <c r="M42" s="2"/>
    </row>
    <row r="43" spans="1:13">
      <c r="A43" s="12"/>
      <c r="B43" s="9"/>
      <c r="C43" s="1"/>
      <c r="D43" s="1"/>
      <c r="E43" s="1"/>
      <c r="F43" s="1"/>
      <c r="G43" s="1"/>
      <c r="H43" s="1"/>
      <c r="I43" s="1"/>
      <c r="J43" s="30"/>
      <c r="K43" s="3"/>
      <c r="L43" s="37"/>
      <c r="M43" s="2"/>
    </row>
    <row r="44" spans="1:13">
      <c r="A44" s="12"/>
      <c r="B44" s="13" t="s">
        <v>18</v>
      </c>
      <c r="C44" s="1"/>
      <c r="D44" s="1"/>
      <c r="E44" s="1"/>
      <c r="F44" s="1"/>
      <c r="G44" s="1"/>
      <c r="H44" s="1"/>
      <c r="I44" s="1"/>
      <c r="J44" s="30"/>
      <c r="K44" s="3"/>
      <c r="L44" s="37"/>
      <c r="M44" s="2"/>
    </row>
    <row r="45" spans="1:13">
      <c r="A45" s="12"/>
      <c r="B45" s="6" t="s">
        <v>17</v>
      </c>
      <c r="C45" s="1"/>
      <c r="D45" s="1"/>
      <c r="E45" s="1"/>
      <c r="F45" s="1"/>
      <c r="G45" s="1"/>
      <c r="H45" s="1"/>
      <c r="I45" s="1"/>
      <c r="J45" s="31">
        <f>J14</f>
        <v>0</v>
      </c>
      <c r="K45" s="3"/>
      <c r="L45" s="38">
        <f>J14</f>
        <v>0</v>
      </c>
      <c r="M45" s="2"/>
    </row>
    <row r="46" spans="1:13">
      <c r="A46" s="12"/>
      <c r="B46" s="9" t="s">
        <v>16</v>
      </c>
      <c r="C46" s="1"/>
      <c r="D46" s="1"/>
      <c r="E46" s="1"/>
      <c r="F46" s="1"/>
      <c r="G46" s="1"/>
      <c r="H46" s="1"/>
      <c r="I46" s="1"/>
      <c r="J46" s="54">
        <f>J16</f>
        <v>0</v>
      </c>
      <c r="K46" s="3"/>
      <c r="L46" s="55">
        <f>J16</f>
        <v>0</v>
      </c>
      <c r="M46" s="2"/>
    </row>
    <row r="47" spans="1:13">
      <c r="A47" s="12"/>
      <c r="B47" s="9" t="s">
        <v>15</v>
      </c>
      <c r="C47" s="1"/>
      <c r="D47" s="1"/>
      <c r="E47" s="1"/>
      <c r="F47" s="1"/>
      <c r="G47" s="1"/>
      <c r="H47" s="1"/>
      <c r="I47" s="1"/>
      <c r="J47" s="47">
        <f>J18</f>
        <v>0</v>
      </c>
      <c r="K47" s="3"/>
      <c r="L47" s="46">
        <f>J18</f>
        <v>0</v>
      </c>
      <c r="M47" s="2"/>
    </row>
    <row r="48" spans="1:13">
      <c r="A48" s="12"/>
      <c r="B48" s="9" t="s">
        <v>14</v>
      </c>
      <c r="C48" s="11"/>
      <c r="D48" s="11"/>
      <c r="E48" s="11"/>
      <c r="F48" s="11"/>
      <c r="G48" s="11"/>
      <c r="H48" s="1"/>
      <c r="I48" s="1"/>
      <c r="J48" s="57" t="s">
        <f>IF(J47=0,"0",PMT(J46/12,J47*12,J42*J45))</f>
      </c>
      <c r="K48" s="3"/>
      <c r="L48" s="58" t="s">
        <f>IF(L47=0,"0",PMT(L46/12,L47*12,L42*L45))</f>
      </c>
      <c r="M48" s="10"/>
    </row>
    <row r="49" spans="2:13">
      <c r="B49" s="9" t="s">
        <v>13</v>
      </c>
      <c r="C49" s="1"/>
      <c r="D49" s="1"/>
      <c r="E49" s="1"/>
      <c r="F49" s="1"/>
      <c r="G49" s="1"/>
      <c r="H49" s="1"/>
      <c r="I49" s="1"/>
      <c r="J49" s="47" t="s">
        <f>J48*12</f>
      </c>
      <c r="K49" s="3"/>
      <c r="L49" s="46" t="s">
        <f>L48*12</f>
      </c>
      <c r="M49" s="2"/>
    </row>
    <row r="50" spans="2:13">
      <c r="B50" s="6" t="s">
        <v>12</v>
      </c>
      <c r="C50" s="7"/>
      <c r="D50" s="7"/>
      <c r="E50" s="7"/>
      <c r="F50" s="7"/>
      <c r="G50" s="1"/>
      <c r="H50" s="1"/>
      <c r="I50" s="1"/>
      <c r="J50" s="43">
        <f>J20</f>
        <v>0</v>
      </c>
      <c r="K50" s="3"/>
      <c r="L50" s="44">
        <f>J20</f>
        <v>0</v>
      </c>
      <c r="M50" s="2"/>
    </row>
    <row r="51" spans="2:13">
      <c r="B51" s="8"/>
      <c r="C51" s="7"/>
      <c r="D51" s="7"/>
      <c r="E51" s="7"/>
      <c r="F51" s="7"/>
      <c r="G51" s="1"/>
      <c r="H51" s="1"/>
      <c r="I51" s="1"/>
      <c r="J51" s="30"/>
      <c r="K51" s="3"/>
      <c r="L51" s="37"/>
      <c r="M51" s="2"/>
    </row>
    <row r="52" spans="2:13">
      <c r="B52" s="6" t="s">
        <v>11</v>
      </c>
      <c r="C52" s="1"/>
      <c r="D52" s="1"/>
      <c r="E52" s="1"/>
      <c r="F52" s="1"/>
      <c r="G52" s="1"/>
      <c r="H52" s="1"/>
      <c r="I52" s="1"/>
      <c r="J52" s="47" t="s">
        <f>IF(J50=0,"0",-J49/J50)</f>
      </c>
      <c r="K52" s="3"/>
      <c r="L52" s="46" t="s">
        <f>IF(L50=0,"0",-L49/L50)</f>
      </c>
      <c r="M52" s="2"/>
    </row>
    <row r="53" spans="2:13">
      <c r="B53" s="6" t="s">
        <v>10</v>
      </c>
      <c r="C53" s="7"/>
      <c r="D53" s="7"/>
      <c r="E53" s="7"/>
      <c r="F53" s="7"/>
      <c r="G53" s="1"/>
      <c r="H53" s="1"/>
      <c r="I53" s="1"/>
      <c r="J53" s="31">
        <f>J22</f>
        <v>0</v>
      </c>
      <c r="K53" s="3"/>
      <c r="L53" s="38">
        <f>J22</f>
        <v>0</v>
      </c>
      <c r="M53" s="2"/>
    </row>
    <row r="54" spans="2:13">
      <c r="B54" s="6" t="s">
        <v>9</v>
      </c>
      <c r="C54" s="1"/>
      <c r="D54" s="1"/>
      <c r="E54" s="1"/>
      <c r="F54" s="1"/>
      <c r="G54" s="1"/>
      <c r="H54" s="1"/>
      <c r="I54" s="1"/>
      <c r="J54" s="47" t="s">
        <f>J38*J53</f>
      </c>
      <c r="K54" s="3"/>
      <c r="L54" s="46" t="s">
        <f>L38*L53</f>
      </c>
      <c r="M54" s="2"/>
    </row>
    <row r="55" spans="2:13">
      <c r="B55" s="6" t="s">
        <v>8</v>
      </c>
      <c r="C55" s="1"/>
      <c r="D55" s="1"/>
      <c r="E55" s="1"/>
      <c r="F55" s="1"/>
      <c r="G55" s="1"/>
      <c r="H55" s="1"/>
      <c r="I55" s="1"/>
      <c r="J55" s="47" t="s">
        <f>J54/5</f>
      </c>
      <c r="K55" s="3"/>
      <c r="L55" s="46" t="s">
        <f>L54/5</f>
      </c>
      <c r="M55" s="2"/>
    </row>
    <row r="56" spans="2:13">
      <c r="B56" s="6" t="s">
        <v>7</v>
      </c>
      <c r="C56" s="1"/>
      <c r="D56" s="1"/>
      <c r="E56" s="1"/>
      <c r="F56" s="1"/>
      <c r="G56" s="1"/>
      <c r="H56" s="1"/>
      <c r="I56" s="1"/>
      <c r="J56" s="47">
        <f>J24</f>
        <v>0</v>
      </c>
      <c r="K56" s="3"/>
      <c r="L56" s="46">
        <f>J24</f>
        <v>0</v>
      </c>
      <c r="M56" s="2"/>
    </row>
    <row r="57" spans="2:13">
      <c r="B57" s="6" t="s">
        <v>6</v>
      </c>
      <c r="C57" s="1"/>
      <c r="D57" s="1"/>
      <c r="E57" s="1"/>
      <c r="F57" s="1"/>
      <c r="G57" s="1"/>
      <c r="H57" s="1"/>
      <c r="I57" s="1"/>
      <c r="J57" s="47" t="s">
        <f>J54-J56</f>
      </c>
      <c r="K57" s="3"/>
      <c r="L57" s="46" t="s">
        <f>L54-L56</f>
      </c>
      <c r="M57" s="2"/>
    </row>
    <row r="58" spans="2:13">
      <c r="B58" s="6" t="s">
        <v>5</v>
      </c>
      <c r="C58" s="1"/>
      <c r="D58" s="1"/>
      <c r="E58" s="1"/>
      <c r="F58" s="1"/>
      <c r="G58" s="1"/>
      <c r="H58" s="1"/>
      <c r="I58" s="1"/>
      <c r="J58" s="47" t="s">
        <f>IF(J55=0,"0",J56/J55)</f>
      </c>
      <c r="K58" s="3"/>
      <c r="L58" s="46" t="s">
        <f>IF(L55=0,"0",L56/L55)</f>
      </c>
      <c r="M58" s="2"/>
    </row>
    <row r="59" spans="2:13">
      <c r="B59" s="6" t="s">
        <v>4</v>
      </c>
      <c r="C59" s="1"/>
      <c r="D59" s="1"/>
      <c r="E59" s="1"/>
      <c r="F59" s="1"/>
      <c r="G59" s="1"/>
      <c r="H59" s="1"/>
      <c r="I59" s="1"/>
      <c r="J59" s="47">
        <f>J26</f>
        <v>0</v>
      </c>
      <c r="K59" s="3"/>
      <c r="L59" s="46">
        <f>J26</f>
        <v>0</v>
      </c>
      <c r="M59" s="2"/>
    </row>
    <row r="60" spans="2:13">
      <c r="B60" s="6" t="s">
        <v>3</v>
      </c>
      <c r="C60" s="1"/>
      <c r="D60" s="1"/>
      <c r="E60" s="1"/>
      <c r="F60" s="1"/>
      <c r="G60" s="1"/>
      <c r="H60" s="1"/>
      <c r="I60" s="1"/>
      <c r="J60" s="47">
        <f>J56+J59</f>
        <v>0</v>
      </c>
      <c r="K60" s="3"/>
      <c r="L60" s="46">
        <f>L56+L59</f>
        <v>0</v>
      </c>
      <c r="M60" s="2"/>
    </row>
    <row r="61" spans="2:13">
      <c r="B61" s="6" t="s">
        <v>2</v>
      </c>
      <c r="C61" s="1"/>
      <c r="D61" s="1"/>
      <c r="E61" s="1"/>
      <c r="F61" s="1"/>
      <c r="G61" s="1"/>
      <c r="H61" s="1"/>
      <c r="I61" s="1"/>
      <c r="J61" s="47" t="s">
        <f>IF(J55=0,"0",J60/J55)</f>
      </c>
      <c r="K61" s="3"/>
      <c r="L61" s="46" t="s">
        <f>IF(L55=0,"0",L60/L55)</f>
      </c>
      <c r="M61" s="2"/>
    </row>
    <row r="62" spans="2:13" ht="15.75" thickBot="1">
      <c r="B62" s="6" t="s">
        <v>1</v>
      </c>
      <c r="C62" s="1"/>
      <c r="D62" s="1"/>
      <c r="E62" s="1"/>
      <c r="F62" s="1"/>
      <c r="G62" s="1"/>
      <c r="H62" s="1"/>
      <c r="I62" s="1"/>
      <c r="J62" s="59">
        <f>J28</f>
        <v>0</v>
      </c>
      <c r="K62" s="3"/>
      <c r="L62" s="60">
        <f>J28</f>
        <v>0</v>
      </c>
      <c r="M62" s="2"/>
    </row>
    <row r="63" spans="2:13" ht="15.75" thickTop="1">
      <c r="B63" s="6"/>
      <c r="C63" s="1"/>
      <c r="D63" s="1"/>
      <c r="E63" s="1"/>
      <c r="F63" s="1"/>
      <c r="G63" s="1"/>
      <c r="H63" s="1"/>
      <c r="I63" s="1"/>
      <c r="J63" s="30"/>
      <c r="K63" s="3"/>
      <c r="L63" s="29"/>
      <c r="M63" s="2"/>
    </row>
    <row r="64" spans="2:13">
      <c r="B64" s="5" t="s">
        <v>0</v>
      </c>
      <c r="C64" s="4"/>
      <c r="D64" s="4"/>
      <c r="E64" s="4"/>
      <c r="F64" s="4"/>
      <c r="G64" s="4"/>
      <c r="H64" s="4"/>
      <c r="I64" s="4"/>
      <c r="J64" s="61" t="s">
        <f>J55*J62</f>
      </c>
      <c r="K64" s="3"/>
      <c r="L64" s="62" t="s">
        <f>L55*L62</f>
      </c>
      <c r="M64" s="2"/>
    </row>
    <row r="65" spans="12:13">
      <c r="L65" s="1"/>
      <c r="M65" s="1"/>
    </row>
  </sheetData>
  <sheetProtection sheet="1" objects="1" scenarios="1"/>
  <mergeCells count="8">
    <mergeCell ref="E1:L1"/>
    <mergeCell ref="N2:Q2"/>
    <mergeCell ref="R2:U2"/>
    <mergeCell ref="R4:U4"/>
    <mergeCell ref="R5:U5"/>
    <mergeCell ref="F3:I3"/>
    <mergeCell ref="F4:I4"/>
    <mergeCell ref="J3:L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2012-11-18T08:55:04Z</dcterms:created>
  <dc:creator>ashl6292</dc:creator>
</coreProperties>
</file>